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6" sheetId="8" r:id="rId1"/>
  </sheets>
  <calcPr calcId="114210"/>
</workbook>
</file>

<file path=xl/calcChain.xml><?xml version="1.0" encoding="utf-8"?>
<calcChain xmlns="http://schemas.openxmlformats.org/spreadsheetml/2006/main">
  <c r="C31" i="8"/>
  <c r="C33"/>
  <c r="C35"/>
  <c r="C37"/>
  <c r="C39"/>
  <c r="C41"/>
  <c r="C45"/>
  <c r="C47"/>
  <c r="C57"/>
  <c r="C59"/>
  <c r="C76"/>
  <c r="C86"/>
  <c r="C90"/>
  <c r="C92"/>
  <c r="C94"/>
  <c r="C96"/>
  <c r="C98"/>
  <c r="C100"/>
  <c r="C104"/>
  <c r="F110"/>
  <c r="C108"/>
  <c r="C110"/>
  <c r="F107"/>
  <c r="C105"/>
  <c r="C107"/>
  <c r="F104"/>
  <c r="F65"/>
  <c r="C65"/>
  <c r="C62"/>
  <c r="F62"/>
  <c r="F59"/>
</calcChain>
</file>

<file path=xl/sharedStrings.xml><?xml version="1.0" encoding="utf-8"?>
<sst xmlns="http://schemas.openxmlformats.org/spreadsheetml/2006/main" count="195" uniqueCount="106">
  <si>
    <t>ч. 1 ст.2 Закону України         №1197-VII                                                                             спец. фонд -10500,00грн.</t>
  </si>
  <si>
    <r>
      <t xml:space="preserve">за ІІ квартал  </t>
    </r>
    <r>
      <rPr>
        <b/>
        <sz val="11"/>
        <color indexed="8"/>
        <rFont val="Calibri"/>
        <family val="2"/>
        <charset val="204"/>
      </rPr>
      <t>2016</t>
    </r>
    <r>
      <rPr>
        <sz val="11"/>
        <color theme="1"/>
        <rFont val="Calibri"/>
        <family val="2"/>
        <charset val="204"/>
        <scheme val="minor"/>
      </rPr>
      <t xml:space="preserve"> рік</t>
    </r>
  </si>
  <si>
    <t xml:space="preserve">ч. 1 ст.2 Закону України              №1197-VII                                                     спец. Фонд- 1742,00грн.    </t>
  </si>
  <si>
    <t>ДК 016: 2010 (код 62.02.2) Послуги щодо консультування систем. І програмного забезпечення (ліцензія ,ключі)                                                     ДК 021:2015 72261000-2 Послуги з обслуговування програмного  забезпечення</t>
  </si>
  <si>
    <t>травень 2016</t>
  </si>
  <si>
    <t>ч. 1 ст.2 Закону України         №1197-VII                                           заг. фонд -1200,00грн.</t>
  </si>
  <si>
    <t>червень 2016</t>
  </si>
  <si>
    <t>ч. 1 ст.2 Закону України         №1197-VII                                           спец. фонд -894,00грн.</t>
  </si>
  <si>
    <t xml:space="preserve">травень 2016,           червень 2016                                                      </t>
  </si>
  <si>
    <r>
      <t xml:space="preserve"> ДК 016: 2010 (код 53.10.1) Послуги поштові у межах зобов</t>
    </r>
    <r>
      <rPr>
        <sz val="10"/>
        <color indexed="8"/>
        <rFont val="Arial"/>
        <family val="2"/>
        <charset val="204"/>
      </rPr>
      <t>'</t>
    </r>
    <r>
      <rPr>
        <sz val="10"/>
        <color indexed="8"/>
        <rFont val="Calibri"/>
        <family val="2"/>
        <charset val="204"/>
      </rPr>
      <t>язання щодо надання універсальних послуг             ДК 021:2015  64111000-7 Поштові послуги з доставки газет і періодичних  видань</t>
    </r>
  </si>
  <si>
    <t xml:space="preserve">ч. 1 ст.2 Закону України              №1197-VII                                                      заг. Фонд-31,20грн.                                 Спец. фонд-2,60   </t>
  </si>
  <si>
    <t xml:space="preserve"> травень 2016р.        червень 2016р.</t>
  </si>
  <si>
    <t xml:space="preserve">ч. 1 ст.2 Закону України              №1197-VII                                                      заг. Фонд-13,80грн.    </t>
  </si>
  <si>
    <t xml:space="preserve">ч. 1 ст.2 Закону України              №1197-VII                                                       Спец. фонд -1033,50грн. </t>
  </si>
  <si>
    <t>ч. 1 ст.2 Закону України         №1197-VII                                           заг. фонд -4229,87грн.</t>
  </si>
  <si>
    <t xml:space="preserve">ч. 1 ст.2 Закону України              №1197-VII                                                            заг. Фонд- 13080,00грн.            </t>
  </si>
  <si>
    <t>ДК 016: 2010 (код 17.23.1 )Вироби канцелярські,паперові                                                                  ДК021:2015  30197000-6 Дрібне канцелярське приладдя (Папір); 22800000-8 Паперові чи картонні реєстраційні журнали,бухгалтерські книги,швидкосшивачі,бланки та інші паперові канцелярські вироби (Папір для нотатків,стікери,папки картонні, бланки);</t>
  </si>
  <si>
    <t>ДК 016: 2010  (код 20.30.2) Фарби ,лаки ,барвники та пов'язана з ними продукція                                        ДК021:2015  44800000-8 Фарби, лаки,друкарська фарба та мастика</t>
  </si>
  <si>
    <t>ДК 016: 2010(код 20.41.3) Мило, засоби мийні та для чищення                                            ДК021:2015 39831000-6 Засоби для прання і миття</t>
  </si>
  <si>
    <t xml:space="preserve">ДК 016: 2010 (код 58.14.1 ) Журнали та періодичні видання друковані       ДК021:2015 22200000-2 Газети,періодичні спеціалізовані та інші періодичні видання і журнали     </t>
  </si>
  <si>
    <t>ч. 1 ст.2 Закону України         №1197-VII                                           заг. фонд -2850,00грн.</t>
  </si>
  <si>
    <t>ДК 016: 2010(код 26.80.1 )Носії інформації магнітні й оптичні                        ДК 021:2015 30234000-8 Носії інформації</t>
  </si>
  <si>
    <t>ДК 016: 2010 (код 21.10.1;21.20.1) Продукція фармацевтична основна ,ліки                                                                            ДК 021:2015 33600000-6 Фармацевтична продукція (ліки)</t>
  </si>
  <si>
    <t xml:space="preserve"> ДК 016: 2010 (код 56.29.2) Послуги їдалень                                                                  ДК 021:2015 55510000-8 Послуги їдалень</t>
  </si>
  <si>
    <t xml:space="preserve"> ДК 016: 2010 (код 36.00.2;37.00.2) Оброблення та розподілення води трубопроводами;мул каналізаційний                             ДК 021:2015 65111000-4 Розподіл питної води(централізоване водопостачання);90430000-0 Послуги з відведення стічних вод </t>
  </si>
  <si>
    <t>січень 2016</t>
  </si>
  <si>
    <t xml:space="preserve">      ч. 1 ст.2 Закону України              №1197-VII                                                   заг. Фонд- 51800,00грн.       </t>
  </si>
  <si>
    <t xml:space="preserve">      ч. 1 ст.2 Закону України              №1197-VII                                                   заг. Фонд- 2000,00грн.                    спец. фонд -400,00грн.</t>
  </si>
  <si>
    <t xml:space="preserve">      ч. 1 ст.2 Закону України              №1197-VII                                                       заг. Фонд- 3000,00грн.                         спец. фонд -300,00грн.</t>
  </si>
  <si>
    <t xml:space="preserve">      ч. 1 ст.2 Закону України              №1197-VII                                                       заг. Фонд- 4320,00грн.                </t>
  </si>
  <si>
    <t xml:space="preserve">ч. 1 ст.2 Закону України              №1197-VII                                                    заг. Фонд-6740,64грн.    </t>
  </si>
  <si>
    <t xml:space="preserve">ч. 1 ст.2 Закону України              №1197-VII                                                     заг. Фонд- 2499,00грн.    </t>
  </si>
  <si>
    <t xml:space="preserve">ч. 1 ст.2 Закону України              №1197-VII                                                      заг. Фонд-684,00грн.    </t>
  </si>
  <si>
    <t xml:space="preserve">ч. 1 ст.2 Закону України              №1197-VII                                                    спец. Фонд-620,00грн.    </t>
  </si>
  <si>
    <t>ч. 1 ст.2 Закону України         №1197-VII                                           спец. фонд -520,00грн.</t>
  </si>
  <si>
    <t>ч. 1 ст.2 Закону України         №1197-VII                                           спец. фонд -1600,00грн.</t>
  </si>
  <si>
    <t>Предмет закупівлі</t>
  </si>
  <si>
    <t>Код</t>
  </si>
  <si>
    <t>КЕКВ</t>
  </si>
  <si>
    <t>Очікувана</t>
  </si>
  <si>
    <t>вартість</t>
  </si>
  <si>
    <t>предмета</t>
  </si>
  <si>
    <t>закупівлі</t>
  </si>
  <si>
    <t>Додаток</t>
  </si>
  <si>
    <t>(найменування замовника, ідентифікаційний код за ЄДРПОУ)</t>
  </si>
  <si>
    <t xml:space="preserve"> -</t>
  </si>
  <si>
    <t xml:space="preserve"> - </t>
  </si>
  <si>
    <t xml:space="preserve"> Білоцерківська спеціалізована школа І - ІІІ ступенів № 12 з поглибленим вивченням </t>
  </si>
  <si>
    <t>інформаційних технологій Білоцерківської міської ради Київської області</t>
  </si>
  <si>
    <t>код      ЄДРПОУ  20602327</t>
  </si>
  <si>
    <t>ИТОГО</t>
  </si>
  <si>
    <t xml:space="preserve">ч. 1 ст.2 Закону України              №1197-VII                                                      заг. Фонд-7663,88грн.    </t>
  </si>
  <si>
    <t>ч. 1 ст.2 Закону України         №1197-VII                                                           заг. Фонд - 768,000грн.                          спец. фонд -500,00грн.</t>
  </si>
  <si>
    <t>ЗАТВЕРДЖЕННО</t>
  </si>
  <si>
    <t xml:space="preserve">Наказ Міністерства економічного </t>
  </si>
  <si>
    <t>розвитку і торгівлі України</t>
  </si>
  <si>
    <t>15 вересня 2014 року № 1106</t>
  </si>
  <si>
    <t xml:space="preserve">(для бюджетних  </t>
  </si>
  <si>
    <t>коштів)</t>
  </si>
  <si>
    <t xml:space="preserve">Процедура </t>
  </si>
  <si>
    <t xml:space="preserve">Орієнтовний </t>
  </si>
  <si>
    <t>початок проведення</t>
  </si>
  <si>
    <t>процедури  закупівлі</t>
  </si>
  <si>
    <t>Примітки</t>
  </si>
  <si>
    <t>до  РІЧНОГО  ПЛАНУ  ЗАКУПІВЕЛЬ</t>
  </si>
  <si>
    <t>ч. 1 ст.2 Закону України         №1197-VII                                           спец. фонд -1080,00грн.</t>
  </si>
  <si>
    <t xml:space="preserve">Голова   тендерного   комітету     </t>
  </si>
  <si>
    <t>Оселедько В. І.</t>
  </si>
  <si>
    <t>Протокол засідання тендерного комітету   №  10      від    24.  06. 2016 року</t>
  </si>
  <si>
    <t xml:space="preserve">  ДК 016:2010  (22.23.14)                          Металопластикові вироби                        (Вікна для  БСШ № 12)                       19500000-1 Гумові та пласмасові матеріали</t>
  </si>
  <si>
    <t>ДК 016: 2010  (код 25.72.1) Замки та завіси                                                       ДК021:2015  44500000-5 Знарядя,замки,ключі,петлі,кріплені деталі,ланцюги</t>
  </si>
  <si>
    <t>ДК 016: 2010  (код 22.23.1) Вироби пластмасові (код 25.11.2)Вироби конструкційні металеві та їхні частиниДК021:2015 19500000-1 Гумові та пластмасові матеріали;  44100000-1 Конструкційні матеріали та супутні вироби(труби, вентелі, зеднання)</t>
  </si>
  <si>
    <t>ДК 016: 2010  (код 27.40.1) Освітлювальне обладнення (код 27.32.1) Проводи та кабельні електронні                                        ДК021:2015  31500000-1 Освітлювальне обладнення та електричні лампи ;31300000-9 Ізольовані  дроти та кабелі</t>
  </si>
  <si>
    <t>ДК 016: 2010  (код 20.59.4) Засоби змащувальні                                       ДК021:2015  44900000-9 Будівельний камінь,вапняк,гіпс, сланець</t>
  </si>
  <si>
    <t>ДК 016: 2010(код 28.29.2)Послуги щодо забезпечення, заповнення вогнегасників                                         ДК 021:2015 50413200-5 Послуги з ремонту і технічного обслуговування протипожежного обладнання</t>
  </si>
  <si>
    <t xml:space="preserve"> ДК 016: 2010 (код71.20.1) Послуги щодо технічного випробування й аналізування            ДК 021: 2015 50411000-9 Послуги з ремонту і технічного обслуговуваннявимірювальних приладів (перевірка ізаліції на опір)</t>
  </si>
  <si>
    <t>ДК 016: 2010 (код 74.90.2)Послуги щодо спеціалізованого очищення                         ДК 021: 2015 71631100-1Послуги з технічного огляду обладнення(промивка труб)</t>
  </si>
  <si>
    <t xml:space="preserve"> ДК 016: 2010 (код 81.29.1) Послуги щодо дезінфікування та винищування шкідників   ДК 021: 2015 90670000-4 Послуги з дезінфікування та дератизування міських та сільських теріторій (дератизація та дезінсекція будівлі)</t>
  </si>
  <si>
    <t xml:space="preserve">ч. 1 ст.2 Закону України              №1197-VII                                                      заг. Фонд-5991,48грн.                   Спец. фонд -504,90грн. </t>
  </si>
  <si>
    <t>ч. 1 ст.2 Закону України         №1197-VII                                           загальний. фонд -480,00грн.</t>
  </si>
  <si>
    <t xml:space="preserve"> ДК 016: 2010 (код 63.11.1; 63.12.1)Послуги щодо забезпечення інфроструктурою стосовно розміщення інформації на веб- вузлах та інформаційно-технологічною інфроструктурою;Виготовлення та розміщення інформації                                     ДК 021:2015  48214000-1 Пакети програмного забезпечення для для мережевних операційних систем </t>
  </si>
  <si>
    <t xml:space="preserve"> ДК 016: 2010 (код 81.29.1) Послуги щодо дезінфікування та винищування шкідників                                                        ДК 021: 2015 90670000-4 Послуги з дезінфікування та дератизування міських та сільських теріторій (дератизація та дезінсекція будівлі)</t>
  </si>
  <si>
    <t xml:space="preserve"> ДК 016: 2010 (код 38.11.2) Збирання безпечних відходів, непридатних для вториного використання                                ДК 021:2015 90513000-6 Послуги з поводження із безпечним сміттям і відходами та їх утилізація (вивіз твердих побутових відходів)</t>
  </si>
  <si>
    <t>ДК 016: 2010 (код 62.02.2) Послуги щодо консультування систем. І програмного забезпечення                                                      ДК 021:2015 72261000-2 Послуги з обслуговування програмного  забезпечення</t>
  </si>
  <si>
    <t xml:space="preserve"> ДК 016: 2010 (код 35.11.1) Енергія електрична                                                             ДК 021:2015   9310000-5 Електрична енергія (електроенергія)</t>
  </si>
  <si>
    <t xml:space="preserve"> ДК 016: 2010  (код 61.10.4) Послуги зв'язку Інтернетом проводами мережі                                      ДК 021:2015  64210000-1Послуги телефонного зв'язку та передачі даних (інтернет)</t>
  </si>
  <si>
    <r>
      <t>ДК 016: 2010 (код 61.10.1) Послуги  стаціонарного телефонного зв'язку - доступ і користування                                                    ДК 021:2015 64210000-1Послуги телефоного зв</t>
    </r>
    <r>
      <rPr>
        <sz val="10"/>
        <color indexed="8"/>
        <rFont val="Arial"/>
        <family val="2"/>
        <charset val="204"/>
      </rPr>
      <t>'</t>
    </r>
    <r>
      <rPr>
        <sz val="10"/>
        <color indexed="8"/>
        <rFont val="Calibri"/>
        <family val="2"/>
        <charset val="204"/>
      </rPr>
      <t>язку та передачі даних</t>
    </r>
  </si>
  <si>
    <t>ДК 016: 2010 (код 62.02.2) Послуги щодо консультування систем. І програмного забезпечення                                                         ДК 021:2015 72261000-2 Послуги з обслуговування програмного  забезпечення</t>
  </si>
  <si>
    <t xml:space="preserve"> ДК 016: 2010 (код71.20.1) Послуги щодо технічного випробування й аналізування                            ДК 021: 2015 50411000-9 Послуги з ремонту і технічного обслуговуваннявимірювальних приладів ( Госперевірка лічильників)</t>
  </si>
  <si>
    <t xml:space="preserve">  ДК 016: 2010 (код 64.19.3) Послуги щодо грошового посередництва, інші н. в. і. у.               ДК 021: 2015 Банківські послуги (касове обслуговування закладу </t>
  </si>
  <si>
    <t>ч. 1 ст.2 Закону України         №1197-VII                                           заг. фонд -2994,00грн.</t>
  </si>
  <si>
    <t>ч. 1 ст.2 Закону України         №1197-VII                                           заг. фонд -2999,24грн.</t>
  </si>
  <si>
    <t>ч. 1 ст.2 Закону України         №1197-VII                                           заг. фонд -2988,53грн.</t>
  </si>
  <si>
    <t>ч. 1 ст.2 Закону України         №1197-VII                                           заг. фонд -2483,75грн.</t>
  </si>
  <si>
    <t>ч. 1 ст.2 Закону України         №1197-VII                                           заг. фонд -909,60грн.</t>
  </si>
  <si>
    <t>ч. 1 ст.2 Закону України         №1197-VII                                           заг. фонд -1315,00грн.</t>
  </si>
  <si>
    <t>ч. 1 ст.2 Закону України         №1197-VII                                           заг. фонд -1000,01грн.</t>
  </si>
  <si>
    <t>ч. 1 ст.2 Закону України         №1197-VII                                           спец. фонд -5007,20грн.</t>
  </si>
  <si>
    <t>ч. 1 ст.2 Закону України         №1197-VII                                           спец. фонд -1020,80грн.</t>
  </si>
  <si>
    <t xml:space="preserve">ч. 1 ст.2 Закону України              №1197-VII                                                      спец. Фонд-3622,80грн.    </t>
  </si>
  <si>
    <t xml:space="preserve">ч. 1 ст.2 Закону України              №1197-VII                                                      спец. Фонд-177,20грн.    </t>
  </si>
  <si>
    <t xml:space="preserve"> ДК 016: 2010  (код 93.19.1) Послуги у сфері спорту                                                                      ДК 021: 2015  92620000-3 Послуги повязані із спортом (тір)</t>
  </si>
  <si>
    <t xml:space="preserve">      ч. 1 ст.2 Закону України              №1197-VII                                                   заг. Фонд- 38026,00грн.                     спец. фонд -5316,00грн.</t>
  </si>
  <si>
    <t xml:space="preserve">      ч. 1 ст.2 Закону України              №1197-VII                                                   заг. Фонд- 88673,00грн.                        спец. фонд -72273,00грн.</t>
  </si>
  <si>
    <t>лютий 2016</t>
  </si>
  <si>
    <t xml:space="preserve">ч. 1 ст.2 Закону України         №1197-VII                                                                            заг. Фонд-10000,00грн.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</si>
</sst>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sz val="10.5"/>
      <color indexed="8"/>
      <name val="Calibri"/>
      <family val="2"/>
      <charset val="204"/>
    </font>
    <font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vertical="center" wrapText="1"/>
    </xf>
    <xf numFmtId="49" fontId="11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21" xfId="0" applyNumberFormat="1" applyFont="1" applyBorder="1" applyAlignment="1">
      <alignment vertical="center" wrapText="1"/>
    </xf>
    <xf numFmtId="49" fontId="10" fillId="0" borderId="20" xfId="0" applyNumberFormat="1" applyFont="1" applyBorder="1" applyAlignment="1">
      <alignment vertical="center" wrapText="1"/>
    </xf>
    <xf numFmtId="49" fontId="11" fillId="0" borderId="20" xfId="0" applyNumberFormat="1" applyFont="1" applyBorder="1" applyAlignment="1">
      <alignment horizontal="left" vertical="center" wrapText="1"/>
    </xf>
    <xf numFmtId="49" fontId="11" fillId="0" borderId="21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vertical="center" wrapText="1"/>
    </xf>
    <xf numFmtId="49" fontId="7" fillId="0" borderId="21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8" fillId="0" borderId="20" xfId="0" applyNumberFormat="1" applyFont="1" applyBorder="1" applyAlignment="1">
      <alignment vertical="center" wrapText="1"/>
    </xf>
    <xf numFmtId="49" fontId="8" fillId="0" borderId="21" xfId="0" applyNumberFormat="1" applyFont="1" applyBorder="1" applyAlignment="1">
      <alignment vertical="center" wrapText="1"/>
    </xf>
    <xf numFmtId="0" fontId="7" fillId="0" borderId="20" xfId="0" applyNumberFormat="1" applyFont="1" applyBorder="1" applyAlignment="1">
      <alignment vertical="center" wrapText="1"/>
    </xf>
    <xf numFmtId="0" fontId="7" fillId="0" borderId="21" xfId="0" applyNumberFormat="1" applyFont="1" applyBorder="1" applyAlignment="1">
      <alignment vertical="center" wrapText="1"/>
    </xf>
    <xf numFmtId="0" fontId="8" fillId="0" borderId="20" xfId="0" applyNumberFormat="1" applyFont="1" applyBorder="1" applyAlignment="1">
      <alignment vertical="center" wrapText="1"/>
    </xf>
    <xf numFmtId="0" fontId="8" fillId="0" borderId="21" xfId="0" applyNumberFormat="1" applyFont="1" applyBorder="1" applyAlignment="1">
      <alignment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vertical="center" wrapText="1"/>
    </xf>
    <xf numFmtId="0" fontId="10" fillId="0" borderId="21" xfId="0" applyNumberFormat="1" applyFont="1" applyBorder="1" applyAlignment="1">
      <alignment vertical="center" wrapText="1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39"/>
  <sheetViews>
    <sheetView tabSelected="1" topLeftCell="A106" workbookViewId="0">
      <selection activeCell="E153" sqref="E153"/>
    </sheetView>
  </sheetViews>
  <sheetFormatPr defaultRowHeight="15"/>
  <cols>
    <col min="1" max="1" width="36.140625" customWidth="1"/>
    <col min="2" max="2" width="16.42578125" customWidth="1"/>
    <col min="3" max="3" width="12.140625" customWidth="1"/>
    <col min="4" max="4" width="14.5703125" customWidth="1"/>
    <col min="5" max="5" width="21.140625" customWidth="1"/>
    <col min="6" max="6" width="31.42578125" customWidth="1"/>
    <col min="7" max="7" width="5" customWidth="1"/>
  </cols>
  <sheetData>
    <row r="2" spans="1:6" ht="15" customHeight="1"/>
    <row r="4" spans="1:6" ht="15" customHeight="1">
      <c r="F4" t="s">
        <v>53</v>
      </c>
    </row>
    <row r="5" spans="1:6">
      <c r="F5" t="s">
        <v>54</v>
      </c>
    </row>
    <row r="6" spans="1:6" ht="15" customHeight="1">
      <c r="F6" t="s">
        <v>55</v>
      </c>
    </row>
    <row r="7" spans="1:6">
      <c r="F7" t="s">
        <v>56</v>
      </c>
    </row>
    <row r="8" spans="1:6" ht="15" customHeight="1"/>
    <row r="10" spans="1:6" ht="15" customHeight="1">
      <c r="B10" s="6"/>
      <c r="C10" s="1" t="s">
        <v>43</v>
      </c>
    </row>
    <row r="11" spans="1:6" ht="15" customHeight="1">
      <c r="A11" s="6"/>
      <c r="B11" s="46" t="s">
        <v>64</v>
      </c>
      <c r="C11" s="46"/>
      <c r="D11" s="46"/>
      <c r="E11" s="6"/>
    </row>
    <row r="12" spans="1:6" ht="15" customHeight="1">
      <c r="A12" s="6"/>
      <c r="B12" s="6"/>
      <c r="C12" s="6"/>
      <c r="D12" s="6"/>
      <c r="E12" s="6"/>
    </row>
    <row r="13" spans="1:6" ht="15" customHeight="1">
      <c r="B13" s="6"/>
      <c r="C13" s="6" t="s">
        <v>1</v>
      </c>
    </row>
    <row r="14" spans="1:6" ht="15" customHeight="1">
      <c r="A14" s="6"/>
      <c r="B14" s="6" t="s">
        <v>47</v>
      </c>
      <c r="C14" s="6"/>
      <c r="D14" s="6"/>
      <c r="E14" s="6"/>
    </row>
    <row r="15" spans="1:6" ht="15" customHeight="1">
      <c r="A15" s="6"/>
      <c r="B15" s="6" t="s">
        <v>48</v>
      </c>
      <c r="C15" s="6"/>
      <c r="D15" s="6"/>
      <c r="E15" s="6"/>
    </row>
    <row r="16" spans="1:6" ht="15" customHeight="1">
      <c r="A16" s="15"/>
      <c r="B16" s="15"/>
      <c r="C16" s="15" t="s">
        <v>49</v>
      </c>
      <c r="D16" s="15"/>
      <c r="E16" s="15"/>
    </row>
    <row r="17" spans="1:6">
      <c r="A17" s="6"/>
      <c r="B17" s="6" t="s">
        <v>44</v>
      </c>
      <c r="C17" s="6"/>
      <c r="D17" s="6"/>
      <c r="E17" s="6"/>
    </row>
    <row r="18" spans="1:6" ht="15" customHeight="1" thickBot="1"/>
    <row r="19" spans="1:6">
      <c r="A19" s="11"/>
      <c r="B19" s="3"/>
      <c r="C19" s="3" t="s">
        <v>39</v>
      </c>
      <c r="D19" s="3"/>
      <c r="E19" s="3"/>
      <c r="F19" s="12"/>
    </row>
    <row r="20" spans="1:6" ht="15.75" customHeight="1">
      <c r="A20" s="10"/>
      <c r="B20" s="2" t="s">
        <v>37</v>
      </c>
      <c r="C20" s="2" t="s">
        <v>40</v>
      </c>
      <c r="D20" s="2" t="s">
        <v>59</v>
      </c>
      <c r="E20" s="2" t="s">
        <v>60</v>
      </c>
      <c r="F20" s="5"/>
    </row>
    <row r="21" spans="1:6">
      <c r="A21" s="10" t="s">
        <v>36</v>
      </c>
      <c r="B21" s="2" t="s">
        <v>38</v>
      </c>
      <c r="C21" s="2" t="s">
        <v>41</v>
      </c>
      <c r="D21" s="2" t="s">
        <v>42</v>
      </c>
      <c r="E21" s="2" t="s">
        <v>61</v>
      </c>
      <c r="F21" s="5" t="s">
        <v>63</v>
      </c>
    </row>
    <row r="22" spans="1:6">
      <c r="A22" s="10"/>
      <c r="B22" s="2" t="s">
        <v>57</v>
      </c>
      <c r="C22" s="2" t="s">
        <v>42</v>
      </c>
      <c r="D22" s="2"/>
      <c r="E22" s="2" t="s">
        <v>62</v>
      </c>
      <c r="F22" s="5"/>
    </row>
    <row r="23" spans="1:6" ht="15.75" thickBot="1">
      <c r="A23" s="13"/>
      <c r="B23" s="4" t="s">
        <v>58</v>
      </c>
      <c r="C23" s="4"/>
      <c r="D23" s="4"/>
      <c r="E23" s="4"/>
      <c r="F23" s="14"/>
    </row>
    <row r="24" spans="1:6">
      <c r="A24" s="16">
        <v>1</v>
      </c>
      <c r="B24" s="9">
        <v>2</v>
      </c>
      <c r="C24" s="9">
        <v>3</v>
      </c>
      <c r="D24" s="9">
        <v>4</v>
      </c>
      <c r="E24" s="9">
        <v>5</v>
      </c>
      <c r="F24" s="17">
        <v>6</v>
      </c>
    </row>
    <row r="25" spans="1:6">
      <c r="A25" s="55" t="s">
        <v>17</v>
      </c>
      <c r="B25" s="47">
        <v>2210</v>
      </c>
      <c r="C25" s="49">
        <v>10500</v>
      </c>
      <c r="D25" s="47" t="s">
        <v>45</v>
      </c>
      <c r="E25" s="47" t="s">
        <v>104</v>
      </c>
      <c r="F25" s="44" t="s">
        <v>0</v>
      </c>
    </row>
    <row r="26" spans="1:6" ht="54" customHeight="1">
      <c r="A26" s="54"/>
      <c r="B26" s="48"/>
      <c r="C26" s="50"/>
      <c r="D26" s="48"/>
      <c r="E26" s="48"/>
      <c r="F26" s="45"/>
    </row>
    <row r="27" spans="1:6">
      <c r="A27" s="55" t="s">
        <v>17</v>
      </c>
      <c r="B27" s="47">
        <v>2210</v>
      </c>
      <c r="C27" s="49">
        <v>10000</v>
      </c>
      <c r="D27" s="47" t="s">
        <v>45</v>
      </c>
      <c r="E27" s="47" t="s">
        <v>104</v>
      </c>
      <c r="F27" s="44" t="s">
        <v>105</v>
      </c>
    </row>
    <row r="28" spans="1:6" ht="52.5" customHeight="1">
      <c r="A28" s="54"/>
      <c r="B28" s="48"/>
      <c r="C28" s="50"/>
      <c r="D28" s="48"/>
      <c r="E28" s="48"/>
      <c r="F28" s="45"/>
    </row>
    <row r="29" spans="1:6" ht="52.5" customHeight="1">
      <c r="A29" s="34" t="s">
        <v>73</v>
      </c>
      <c r="B29" s="36">
        <v>2210</v>
      </c>
      <c r="C29" s="38">
        <v>2994</v>
      </c>
      <c r="D29" s="40" t="s">
        <v>45</v>
      </c>
      <c r="E29" s="36" t="s">
        <v>6</v>
      </c>
      <c r="F29" s="42" t="s">
        <v>90</v>
      </c>
    </row>
    <row r="30" spans="1:6" ht="52.5" customHeight="1">
      <c r="A30" s="35"/>
      <c r="B30" s="37"/>
      <c r="C30" s="39"/>
      <c r="D30" s="41"/>
      <c r="E30" s="41"/>
      <c r="F30" s="43"/>
    </row>
    <row r="31" spans="1:6" ht="52.5" customHeight="1">
      <c r="A31" s="34" t="s">
        <v>17</v>
      </c>
      <c r="B31" s="36">
        <v>2210</v>
      </c>
      <c r="C31" s="38">
        <f>2999.24</f>
        <v>2999.24</v>
      </c>
      <c r="D31" s="40" t="s">
        <v>45</v>
      </c>
      <c r="E31" s="36" t="s">
        <v>6</v>
      </c>
      <c r="F31" s="42" t="s">
        <v>91</v>
      </c>
    </row>
    <row r="32" spans="1:6" ht="52.5" customHeight="1">
      <c r="A32" s="35"/>
      <c r="B32" s="37"/>
      <c r="C32" s="39"/>
      <c r="D32" s="41"/>
      <c r="E32" s="41"/>
      <c r="F32" s="43"/>
    </row>
    <row r="33" spans="1:6" ht="52.5" customHeight="1">
      <c r="A33" s="34" t="s">
        <v>72</v>
      </c>
      <c r="B33" s="36">
        <v>2210</v>
      </c>
      <c r="C33" s="38">
        <f>2988.53</f>
        <v>2988.53</v>
      </c>
      <c r="D33" s="40" t="s">
        <v>45</v>
      </c>
      <c r="E33" s="36" t="s">
        <v>6</v>
      </c>
      <c r="F33" s="42" t="s">
        <v>92</v>
      </c>
    </row>
    <row r="34" spans="1:6" ht="52.5" customHeight="1">
      <c r="A34" s="35"/>
      <c r="B34" s="37"/>
      <c r="C34" s="39"/>
      <c r="D34" s="41"/>
      <c r="E34" s="41"/>
      <c r="F34" s="43"/>
    </row>
    <row r="35" spans="1:6" ht="52.5" customHeight="1">
      <c r="A35" s="69" t="s">
        <v>71</v>
      </c>
      <c r="B35" s="36">
        <v>2210</v>
      </c>
      <c r="C35" s="38">
        <f>2483.75</f>
        <v>2483.75</v>
      </c>
      <c r="D35" s="40" t="s">
        <v>45</v>
      </c>
      <c r="E35" s="36" t="s">
        <v>6</v>
      </c>
      <c r="F35" s="42" t="s">
        <v>93</v>
      </c>
    </row>
    <row r="36" spans="1:6" ht="75.75" customHeight="1">
      <c r="A36" s="70"/>
      <c r="B36" s="37"/>
      <c r="C36" s="39"/>
      <c r="D36" s="41"/>
      <c r="E36" s="41"/>
      <c r="F36" s="43"/>
    </row>
    <row r="37" spans="1:6" ht="44.25" customHeight="1">
      <c r="A37" s="34" t="s">
        <v>71</v>
      </c>
      <c r="B37" s="36">
        <v>2210</v>
      </c>
      <c r="C37" s="38">
        <f>909.6</f>
        <v>909.6</v>
      </c>
      <c r="D37" s="40" t="s">
        <v>45</v>
      </c>
      <c r="E37" s="36" t="s">
        <v>6</v>
      </c>
      <c r="F37" s="42" t="s">
        <v>94</v>
      </c>
    </row>
    <row r="38" spans="1:6" ht="59.25" customHeight="1">
      <c r="A38" s="35"/>
      <c r="B38" s="37"/>
      <c r="C38" s="39"/>
      <c r="D38" s="41"/>
      <c r="E38" s="41"/>
      <c r="F38" s="43"/>
    </row>
    <row r="39" spans="1:6" ht="52.5" customHeight="1">
      <c r="A39" s="34" t="s">
        <v>70</v>
      </c>
      <c r="B39" s="36">
        <v>2210</v>
      </c>
      <c r="C39" s="38">
        <f>1315</f>
        <v>1315</v>
      </c>
      <c r="D39" s="40" t="s">
        <v>45</v>
      </c>
      <c r="E39" s="36" t="s">
        <v>6</v>
      </c>
      <c r="F39" s="42" t="s">
        <v>95</v>
      </c>
    </row>
    <row r="40" spans="1:6" ht="52.5" customHeight="1">
      <c r="A40" s="35"/>
      <c r="B40" s="37"/>
      <c r="C40" s="39"/>
      <c r="D40" s="41"/>
      <c r="E40" s="41"/>
      <c r="F40" s="43"/>
    </row>
    <row r="41" spans="1:6" ht="52.5" customHeight="1">
      <c r="A41" s="34" t="s">
        <v>71</v>
      </c>
      <c r="B41" s="36">
        <v>2210</v>
      </c>
      <c r="C41" s="38">
        <f>1000.01</f>
        <v>1000.01</v>
      </c>
      <c r="D41" s="40" t="s">
        <v>45</v>
      </c>
      <c r="E41" s="36" t="s">
        <v>6</v>
      </c>
      <c r="F41" s="42" t="s">
        <v>96</v>
      </c>
    </row>
    <row r="42" spans="1:6" ht="52.5" customHeight="1">
      <c r="A42" s="35"/>
      <c r="B42" s="37"/>
      <c r="C42" s="39"/>
      <c r="D42" s="41"/>
      <c r="E42" s="41"/>
      <c r="F42" s="43"/>
    </row>
    <row r="43" spans="1:6" ht="30" customHeight="1">
      <c r="A43" s="51" t="s">
        <v>69</v>
      </c>
      <c r="B43" s="47">
        <v>2210</v>
      </c>
      <c r="C43" s="38">
        <v>13080</v>
      </c>
      <c r="D43" s="47" t="s">
        <v>45</v>
      </c>
      <c r="E43" s="47" t="s">
        <v>6</v>
      </c>
      <c r="F43" s="44" t="s">
        <v>15</v>
      </c>
    </row>
    <row r="44" spans="1:6" ht="42.75" customHeight="1">
      <c r="A44" s="52"/>
      <c r="B44" s="48"/>
      <c r="C44" s="39"/>
      <c r="D44" s="48"/>
      <c r="E44" s="48"/>
      <c r="F44" s="45"/>
    </row>
    <row r="45" spans="1:6">
      <c r="A45" s="53" t="s">
        <v>18</v>
      </c>
      <c r="B45" s="47">
        <v>2210</v>
      </c>
      <c r="C45" s="49">
        <f>1000+1722-1701.2</f>
        <v>1020.8</v>
      </c>
      <c r="D45" s="47" t="s">
        <v>45</v>
      </c>
      <c r="E45" s="47" t="s">
        <v>45</v>
      </c>
      <c r="F45" s="44" t="s">
        <v>98</v>
      </c>
    </row>
    <row r="46" spans="1:6" ht="48.75" customHeight="1">
      <c r="A46" s="54"/>
      <c r="B46" s="48"/>
      <c r="C46" s="50"/>
      <c r="D46" s="48"/>
      <c r="E46" s="48"/>
      <c r="F46" s="45"/>
    </row>
    <row r="47" spans="1:6" ht="11.25" customHeight="1">
      <c r="A47" s="71" t="s">
        <v>16</v>
      </c>
      <c r="B47" s="47">
        <v>2210</v>
      </c>
      <c r="C47" s="49">
        <f>7200-3000-894+1701.2</f>
        <v>5007.2</v>
      </c>
      <c r="D47" s="47" t="s">
        <v>45</v>
      </c>
      <c r="E47" s="47" t="s">
        <v>6</v>
      </c>
      <c r="F47" s="44" t="s">
        <v>97</v>
      </c>
    </row>
    <row r="48" spans="1:6" ht="139.5" customHeight="1">
      <c r="A48" s="72"/>
      <c r="B48" s="48"/>
      <c r="C48" s="50"/>
      <c r="D48" s="48"/>
      <c r="E48" s="48"/>
      <c r="F48" s="45"/>
    </row>
    <row r="49" spans="1:7" ht="47.25" customHeight="1">
      <c r="A49" s="56" t="s">
        <v>19</v>
      </c>
      <c r="B49" s="36">
        <v>2210</v>
      </c>
      <c r="C49" s="38">
        <v>894</v>
      </c>
      <c r="D49" s="36" t="s">
        <v>45</v>
      </c>
      <c r="E49" s="36" t="s">
        <v>6</v>
      </c>
      <c r="F49" s="42" t="s">
        <v>7</v>
      </c>
    </row>
    <row r="50" spans="1:7" ht="33" customHeight="1">
      <c r="A50" s="57"/>
      <c r="B50" s="37"/>
      <c r="C50" s="39"/>
      <c r="D50" s="37"/>
      <c r="E50" s="37"/>
      <c r="F50" s="43"/>
    </row>
    <row r="51" spans="1:7" ht="36" customHeight="1">
      <c r="A51" s="56" t="s">
        <v>19</v>
      </c>
      <c r="B51" s="36">
        <v>2210</v>
      </c>
      <c r="C51" s="38">
        <v>1200</v>
      </c>
      <c r="D51" s="36" t="s">
        <v>45</v>
      </c>
      <c r="E51" s="36" t="s">
        <v>4</v>
      </c>
      <c r="F51" s="42" t="s">
        <v>5</v>
      </c>
    </row>
    <row r="52" spans="1:7" ht="51.75" customHeight="1">
      <c r="A52" s="57"/>
      <c r="B52" s="37"/>
      <c r="C52" s="39"/>
      <c r="D52" s="37"/>
      <c r="E52" s="37"/>
      <c r="F52" s="43"/>
    </row>
    <row r="53" spans="1:7">
      <c r="A53" s="56" t="s">
        <v>19</v>
      </c>
      <c r="B53" s="36">
        <v>2210</v>
      </c>
      <c r="C53" s="38">
        <v>1200</v>
      </c>
      <c r="D53" s="36" t="s">
        <v>45</v>
      </c>
      <c r="E53" s="36" t="s">
        <v>45</v>
      </c>
      <c r="F53" s="42" t="s">
        <v>5</v>
      </c>
    </row>
    <row r="54" spans="1:7" ht="66" customHeight="1">
      <c r="A54" s="57"/>
      <c r="B54" s="37"/>
      <c r="C54" s="39"/>
      <c r="D54" s="37"/>
      <c r="E54" s="37"/>
      <c r="F54" s="43"/>
    </row>
    <row r="55" spans="1:7">
      <c r="A55" s="60" t="s">
        <v>21</v>
      </c>
      <c r="B55" s="36">
        <v>2210</v>
      </c>
      <c r="C55" s="38">
        <v>2850</v>
      </c>
      <c r="D55" s="36" t="s">
        <v>45</v>
      </c>
      <c r="E55" s="36" t="s">
        <v>45</v>
      </c>
      <c r="F55" s="42" t="s">
        <v>20</v>
      </c>
    </row>
    <row r="56" spans="1:7" ht="36.75" customHeight="1">
      <c r="A56" s="57"/>
      <c r="B56" s="37"/>
      <c r="C56" s="39"/>
      <c r="D56" s="37"/>
      <c r="E56" s="37"/>
      <c r="F56" s="43"/>
    </row>
    <row r="57" spans="1:7">
      <c r="A57" s="55" t="s">
        <v>17</v>
      </c>
      <c r="B57" s="36">
        <v>2210</v>
      </c>
      <c r="C57" s="38">
        <f>32000-2994-2999.24-2988.53-13080-2483.75-909.6-1315-1000.01</f>
        <v>4229.8700000000026</v>
      </c>
      <c r="D57" s="36" t="s">
        <v>45</v>
      </c>
      <c r="E57" s="36" t="s">
        <v>45</v>
      </c>
      <c r="F57" s="42" t="s">
        <v>14</v>
      </c>
    </row>
    <row r="58" spans="1:7" ht="72" customHeight="1">
      <c r="A58" s="54"/>
      <c r="B58" s="37"/>
      <c r="C58" s="39"/>
      <c r="D58" s="37"/>
      <c r="E58" s="37"/>
      <c r="F58" s="43"/>
    </row>
    <row r="59" spans="1:7" ht="15.75">
      <c r="A59" s="30" t="s">
        <v>50</v>
      </c>
      <c r="B59" s="18">
        <v>2210</v>
      </c>
      <c r="C59" s="19">
        <f>SUM(C25:C58)</f>
        <v>64672</v>
      </c>
      <c r="D59" s="18"/>
      <c r="E59" s="18"/>
      <c r="F59" s="20">
        <f>10000+7500+2722+7200+2400+2850+32000</f>
        <v>64672</v>
      </c>
    </row>
    <row r="60" spans="1:7">
      <c r="A60" s="58" t="s">
        <v>22</v>
      </c>
      <c r="B60" s="47">
        <v>2220</v>
      </c>
      <c r="C60" s="49">
        <v>480</v>
      </c>
      <c r="D60" s="61" t="s">
        <v>45</v>
      </c>
      <c r="E60" s="47" t="s">
        <v>46</v>
      </c>
      <c r="F60" s="44" t="s">
        <v>79</v>
      </c>
    </row>
    <row r="61" spans="1:7" ht="47.25" customHeight="1">
      <c r="A61" s="59"/>
      <c r="B61" s="48"/>
      <c r="C61" s="50"/>
      <c r="D61" s="62"/>
      <c r="E61" s="48"/>
      <c r="F61" s="45"/>
    </row>
    <row r="62" spans="1:7" ht="15.75">
      <c r="A62" s="30" t="s">
        <v>50</v>
      </c>
      <c r="B62" s="18">
        <v>2220</v>
      </c>
      <c r="C62" s="19">
        <f>C60</f>
        <v>480</v>
      </c>
      <c r="D62" s="18"/>
      <c r="E62" s="18"/>
      <c r="F62" s="20">
        <f>C62</f>
        <v>480</v>
      </c>
    </row>
    <row r="63" spans="1:7" ht="32.25" customHeight="1">
      <c r="A63" s="58" t="s">
        <v>23</v>
      </c>
      <c r="B63" s="47">
        <v>2230</v>
      </c>
      <c r="C63" s="49">
        <v>51800</v>
      </c>
      <c r="D63" s="47" t="s">
        <v>45</v>
      </c>
      <c r="E63" s="47" t="s">
        <v>104</v>
      </c>
      <c r="F63" s="44" t="s">
        <v>26</v>
      </c>
    </row>
    <row r="64" spans="1:7" s="7" customFormat="1" ht="15.75">
      <c r="A64" s="59"/>
      <c r="B64" s="48"/>
      <c r="C64" s="50"/>
      <c r="D64" s="48"/>
      <c r="E64" s="48"/>
      <c r="F64" s="45"/>
      <c r="G64"/>
    </row>
    <row r="65" spans="1:7" s="8" customFormat="1" ht="15.75">
      <c r="A65" s="30" t="s">
        <v>50</v>
      </c>
      <c r="B65" s="18">
        <v>2230</v>
      </c>
      <c r="C65" s="19">
        <f>C63</f>
        <v>51800</v>
      </c>
      <c r="D65" s="18"/>
      <c r="E65" s="18"/>
      <c r="F65" s="20">
        <f>51800</f>
        <v>51800</v>
      </c>
      <c r="G65"/>
    </row>
    <row r="66" spans="1:7">
      <c r="A66" s="67" t="s">
        <v>80</v>
      </c>
      <c r="B66" s="47">
        <v>2240</v>
      </c>
      <c r="C66" s="49">
        <v>1080</v>
      </c>
      <c r="D66" s="47" t="s">
        <v>45</v>
      </c>
      <c r="E66" s="47" t="s">
        <v>104</v>
      </c>
      <c r="F66" s="44" t="s">
        <v>65</v>
      </c>
    </row>
    <row r="67" spans="1:7" ht="110.25" customHeight="1">
      <c r="A67" s="68"/>
      <c r="B67" s="48"/>
      <c r="C67" s="50"/>
      <c r="D67" s="48"/>
      <c r="E67" s="48"/>
      <c r="F67" s="45"/>
    </row>
    <row r="68" spans="1:7">
      <c r="A68" s="58" t="s">
        <v>85</v>
      </c>
      <c r="B68" s="47">
        <v>2240</v>
      </c>
      <c r="C68" s="49">
        <v>2400</v>
      </c>
      <c r="D68" s="47" t="s">
        <v>45</v>
      </c>
      <c r="E68" s="47" t="s">
        <v>25</v>
      </c>
      <c r="F68" s="44" t="s">
        <v>27</v>
      </c>
    </row>
    <row r="69" spans="1:7" ht="55.5" customHeight="1">
      <c r="A69" s="59"/>
      <c r="B69" s="48"/>
      <c r="C69" s="50"/>
      <c r="D69" s="48"/>
      <c r="E69" s="48"/>
      <c r="F69" s="45"/>
    </row>
    <row r="70" spans="1:7">
      <c r="A70" s="58" t="s">
        <v>86</v>
      </c>
      <c r="B70" s="47">
        <v>2240</v>
      </c>
      <c r="C70" s="49">
        <v>3300</v>
      </c>
      <c r="D70" s="47" t="s">
        <v>45</v>
      </c>
      <c r="E70" s="47" t="s">
        <v>25</v>
      </c>
      <c r="F70" s="44" t="s">
        <v>28</v>
      </c>
    </row>
    <row r="71" spans="1:7" ht="57.75" customHeight="1">
      <c r="A71" s="59"/>
      <c r="B71" s="48"/>
      <c r="C71" s="50"/>
      <c r="D71" s="48"/>
      <c r="E71" s="48"/>
      <c r="F71" s="45"/>
    </row>
    <row r="72" spans="1:7">
      <c r="A72" s="63" t="s">
        <v>87</v>
      </c>
      <c r="B72" s="47">
        <v>2240</v>
      </c>
      <c r="C72" s="49">
        <v>4320</v>
      </c>
      <c r="D72" s="47" t="s">
        <v>45</v>
      </c>
      <c r="E72" s="47" t="s">
        <v>25</v>
      </c>
      <c r="F72" s="44" t="s">
        <v>29</v>
      </c>
    </row>
    <row r="73" spans="1:7" ht="76.5" customHeight="1">
      <c r="A73" s="64"/>
      <c r="B73" s="48"/>
      <c r="C73" s="50"/>
      <c r="D73" s="48"/>
      <c r="E73" s="48"/>
      <c r="F73" s="45"/>
    </row>
    <row r="74" spans="1:7" ht="63.75" customHeight="1">
      <c r="A74" s="65" t="s">
        <v>77</v>
      </c>
      <c r="B74" s="47">
        <v>2240</v>
      </c>
      <c r="C74" s="49">
        <v>6740.64</v>
      </c>
      <c r="D74" s="47" t="s">
        <v>45</v>
      </c>
      <c r="E74" s="47" t="s">
        <v>25</v>
      </c>
      <c r="F74" s="44" t="s">
        <v>30</v>
      </c>
    </row>
    <row r="75" spans="1:7">
      <c r="A75" s="66"/>
      <c r="B75" s="48"/>
      <c r="C75" s="50"/>
      <c r="D75" s="48"/>
      <c r="E75" s="48"/>
      <c r="F75" s="45"/>
    </row>
    <row r="76" spans="1:7">
      <c r="A76" s="58" t="s">
        <v>82</v>
      </c>
      <c r="B76" s="47">
        <v>2240</v>
      </c>
      <c r="C76" s="49">
        <f>5991.48+504.9</f>
        <v>6496.3799999999992</v>
      </c>
      <c r="D76" s="47" t="s">
        <v>45</v>
      </c>
      <c r="E76" s="47" t="s">
        <v>25</v>
      </c>
      <c r="F76" s="44" t="s">
        <v>78</v>
      </c>
    </row>
    <row r="77" spans="1:7" ht="86.25" customHeight="1">
      <c r="A77" s="59"/>
      <c r="B77" s="48"/>
      <c r="C77" s="50"/>
      <c r="D77" s="48"/>
      <c r="E77" s="48"/>
      <c r="F77" s="45"/>
    </row>
    <row r="78" spans="1:7">
      <c r="A78" s="63" t="s">
        <v>83</v>
      </c>
      <c r="B78" s="47">
        <v>2240</v>
      </c>
      <c r="C78" s="49">
        <v>2499</v>
      </c>
      <c r="D78" s="47" t="s">
        <v>45</v>
      </c>
      <c r="E78" s="47" t="s">
        <v>45</v>
      </c>
      <c r="F78" s="44" t="s">
        <v>31</v>
      </c>
    </row>
    <row r="79" spans="1:7" ht="72" customHeight="1">
      <c r="A79" s="64"/>
      <c r="B79" s="48"/>
      <c r="C79" s="50"/>
      <c r="D79" s="48"/>
      <c r="E79" s="48"/>
      <c r="F79" s="45"/>
    </row>
    <row r="80" spans="1:7" ht="23.25" customHeight="1">
      <c r="A80" s="63" t="s">
        <v>3</v>
      </c>
      <c r="B80" s="47">
        <v>2240</v>
      </c>
      <c r="C80" s="49">
        <v>1742</v>
      </c>
      <c r="D80" s="47" t="s">
        <v>45</v>
      </c>
      <c r="E80" s="61" t="s">
        <v>8</v>
      </c>
      <c r="F80" s="44" t="s">
        <v>2</v>
      </c>
    </row>
    <row r="81" spans="1:6" ht="60.75" customHeight="1">
      <c r="A81" s="64"/>
      <c r="B81" s="48"/>
      <c r="C81" s="50"/>
      <c r="D81" s="48"/>
      <c r="E81" s="62"/>
      <c r="F81" s="45"/>
    </row>
    <row r="82" spans="1:6">
      <c r="A82" s="58" t="s">
        <v>101</v>
      </c>
      <c r="B82" s="47">
        <v>2240</v>
      </c>
      <c r="C82" s="49">
        <v>684</v>
      </c>
      <c r="D82" s="47" t="s">
        <v>45</v>
      </c>
      <c r="E82" s="47" t="s">
        <v>45</v>
      </c>
      <c r="F82" s="44" t="s">
        <v>32</v>
      </c>
    </row>
    <row r="83" spans="1:6" ht="72.75" customHeight="1">
      <c r="A83" s="59"/>
      <c r="B83" s="48"/>
      <c r="C83" s="50"/>
      <c r="D83" s="48"/>
      <c r="E83" s="48"/>
      <c r="F83" s="45"/>
    </row>
    <row r="84" spans="1:6">
      <c r="A84" s="65" t="s">
        <v>81</v>
      </c>
      <c r="B84" s="47">
        <v>2240</v>
      </c>
      <c r="C84" s="49">
        <v>620</v>
      </c>
      <c r="D84" s="47" t="s">
        <v>45</v>
      </c>
      <c r="E84" s="47" t="s">
        <v>45</v>
      </c>
      <c r="F84" s="44" t="s">
        <v>33</v>
      </c>
    </row>
    <row r="85" spans="1:6" ht="68.25" customHeight="1">
      <c r="A85" s="66"/>
      <c r="B85" s="48"/>
      <c r="C85" s="50"/>
      <c r="D85" s="48"/>
      <c r="E85" s="48"/>
      <c r="F85" s="45"/>
    </row>
    <row r="86" spans="1:6">
      <c r="A86" s="58" t="s">
        <v>82</v>
      </c>
      <c r="B86" s="47">
        <v>2240</v>
      </c>
      <c r="C86" s="49">
        <f>2721+57.1-1134-320-288-2.6</f>
        <v>1033.5</v>
      </c>
      <c r="D86" s="47" t="s">
        <v>45</v>
      </c>
      <c r="E86" s="47" t="s">
        <v>45</v>
      </c>
      <c r="F86" s="44" t="s">
        <v>13</v>
      </c>
    </row>
    <row r="87" spans="1:6" ht="81" customHeight="1">
      <c r="A87" s="59"/>
      <c r="B87" s="48"/>
      <c r="C87" s="50"/>
      <c r="D87" s="48"/>
      <c r="E87" s="48"/>
      <c r="F87" s="45"/>
    </row>
    <row r="88" spans="1:6">
      <c r="A88" s="67" t="s">
        <v>80</v>
      </c>
      <c r="B88" s="47">
        <v>2240</v>
      </c>
      <c r="C88" s="49">
        <v>520</v>
      </c>
      <c r="D88" s="47" t="s">
        <v>45</v>
      </c>
      <c r="E88" s="47" t="s">
        <v>45</v>
      </c>
      <c r="F88" s="44" t="s">
        <v>34</v>
      </c>
    </row>
    <row r="89" spans="1:6" ht="106.5" customHeight="1">
      <c r="A89" s="68"/>
      <c r="B89" s="48"/>
      <c r="C89" s="50"/>
      <c r="D89" s="48"/>
      <c r="E89" s="48"/>
      <c r="F89" s="45"/>
    </row>
    <row r="90" spans="1:6">
      <c r="A90" s="63" t="s">
        <v>74</v>
      </c>
      <c r="B90" s="47">
        <v>2240</v>
      </c>
      <c r="C90" s="49">
        <f>500+768</f>
        <v>1268</v>
      </c>
      <c r="D90" s="47" t="s">
        <v>45</v>
      </c>
      <c r="E90" s="47" t="s">
        <v>45</v>
      </c>
      <c r="F90" s="44" t="s">
        <v>52</v>
      </c>
    </row>
    <row r="91" spans="1:6" ht="60.75" customHeight="1">
      <c r="A91" s="64"/>
      <c r="B91" s="48"/>
      <c r="C91" s="50"/>
      <c r="D91" s="48"/>
      <c r="E91" s="48"/>
      <c r="F91" s="45"/>
    </row>
    <row r="92" spans="1:6">
      <c r="A92" s="63" t="s">
        <v>76</v>
      </c>
      <c r="B92" s="47">
        <v>2240</v>
      </c>
      <c r="C92" s="49">
        <f>1600</f>
        <v>1600</v>
      </c>
      <c r="D92" s="47" t="s">
        <v>45</v>
      </c>
      <c r="E92" s="47" t="s">
        <v>45</v>
      </c>
      <c r="F92" s="44" t="s">
        <v>35</v>
      </c>
    </row>
    <row r="93" spans="1:6" ht="81" customHeight="1">
      <c r="A93" s="64"/>
      <c r="B93" s="48"/>
      <c r="C93" s="50"/>
      <c r="D93" s="48"/>
      <c r="E93" s="48"/>
      <c r="F93" s="45"/>
    </row>
    <row r="94" spans="1:6">
      <c r="A94" s="73" t="s">
        <v>75</v>
      </c>
      <c r="B94" s="47">
        <v>2240</v>
      </c>
      <c r="C94" s="49">
        <f>800-622.8</f>
        <v>177.20000000000005</v>
      </c>
      <c r="D94" s="47" t="s">
        <v>45</v>
      </c>
      <c r="E94" s="47" t="s">
        <v>45</v>
      </c>
      <c r="F94" s="44" t="s">
        <v>100</v>
      </c>
    </row>
    <row r="95" spans="1:6" ht="68.25" customHeight="1">
      <c r="A95" s="74"/>
      <c r="B95" s="48"/>
      <c r="C95" s="50"/>
      <c r="D95" s="48"/>
      <c r="E95" s="48"/>
      <c r="F95" s="45"/>
    </row>
    <row r="96" spans="1:6">
      <c r="A96" s="73" t="s">
        <v>88</v>
      </c>
      <c r="B96" s="47">
        <v>2240</v>
      </c>
      <c r="C96" s="49">
        <f>3000+622.8</f>
        <v>3622.8</v>
      </c>
      <c r="D96" s="47" t="s">
        <v>45</v>
      </c>
      <c r="E96" s="47" t="s">
        <v>6</v>
      </c>
      <c r="F96" s="44" t="s">
        <v>99</v>
      </c>
    </row>
    <row r="97" spans="1:7" ht="65.25" customHeight="1">
      <c r="A97" s="74"/>
      <c r="B97" s="48"/>
      <c r="C97" s="50"/>
      <c r="D97" s="48"/>
      <c r="E97" s="48"/>
      <c r="F97" s="45"/>
    </row>
    <row r="98" spans="1:7" ht="39.75" customHeight="1">
      <c r="A98" s="73" t="s">
        <v>9</v>
      </c>
      <c r="B98" s="47">
        <v>2240</v>
      </c>
      <c r="C98" s="49">
        <f>31.2+2.6</f>
        <v>33.799999999999997</v>
      </c>
      <c r="D98" s="47" t="s">
        <v>45</v>
      </c>
      <c r="E98" s="61" t="s">
        <v>11</v>
      </c>
      <c r="F98" s="44" t="s">
        <v>10</v>
      </c>
    </row>
    <row r="99" spans="1:7" ht="48.75" customHeight="1">
      <c r="A99" s="74"/>
      <c r="B99" s="48"/>
      <c r="C99" s="50"/>
      <c r="D99" s="48"/>
      <c r="E99" s="62"/>
      <c r="F99" s="45"/>
    </row>
    <row r="100" spans="1:7">
      <c r="A100" s="73" t="s">
        <v>9</v>
      </c>
      <c r="B100" s="47">
        <v>2240</v>
      </c>
      <c r="C100" s="49">
        <f>45-31.2</f>
        <v>13.8</v>
      </c>
      <c r="D100" s="47" t="s">
        <v>45</v>
      </c>
      <c r="E100" s="47" t="s">
        <v>45</v>
      </c>
      <c r="F100" s="44" t="s">
        <v>12</v>
      </c>
    </row>
    <row r="101" spans="1:7" ht="61.5" customHeight="1">
      <c r="A101" s="74"/>
      <c r="B101" s="48"/>
      <c r="C101" s="50"/>
      <c r="D101" s="48"/>
      <c r="E101" s="48"/>
      <c r="F101" s="45"/>
    </row>
    <row r="102" spans="1:7">
      <c r="A102" s="73" t="s">
        <v>89</v>
      </c>
      <c r="B102" s="47">
        <v>2240</v>
      </c>
      <c r="C102" s="49">
        <v>7663.88</v>
      </c>
      <c r="D102" s="47" t="s">
        <v>45</v>
      </c>
      <c r="E102" s="47" t="s">
        <v>45</v>
      </c>
      <c r="F102" s="44" t="s">
        <v>51</v>
      </c>
    </row>
    <row r="103" spans="1:7" ht="38.25" customHeight="1">
      <c r="A103" s="74"/>
      <c r="B103" s="48"/>
      <c r="C103" s="50"/>
      <c r="D103" s="48"/>
      <c r="E103" s="48"/>
      <c r="F103" s="45"/>
    </row>
    <row r="104" spans="1:7" ht="15.75">
      <c r="A104" s="31" t="s">
        <v>50</v>
      </c>
      <c r="B104" s="21">
        <v>2240</v>
      </c>
      <c r="C104" s="22">
        <f>SUM(C66:C103)</f>
        <v>45815</v>
      </c>
      <c r="D104" s="21"/>
      <c r="E104" s="21"/>
      <c r="F104" s="27">
        <f>1080+2000+400+3000+300+4320+6740.64+5991.48+504.9+2499+684+620+2778.1+520+768+500+1600+800+3000+45+7663.88</f>
        <v>45814.999999999993</v>
      </c>
    </row>
    <row r="105" spans="1:7" s="7" customFormat="1" ht="15.75">
      <c r="A105" s="73" t="s">
        <v>24</v>
      </c>
      <c r="B105" s="47">
        <v>2272</v>
      </c>
      <c r="C105" s="49">
        <f>38026+5316</f>
        <v>43342</v>
      </c>
      <c r="D105" s="47" t="s">
        <v>45</v>
      </c>
      <c r="E105" s="47" t="s">
        <v>25</v>
      </c>
      <c r="F105" s="44" t="s">
        <v>102</v>
      </c>
      <c r="G105"/>
    </row>
    <row r="106" spans="1:7" ht="105" customHeight="1">
      <c r="A106" s="74"/>
      <c r="B106" s="48"/>
      <c r="C106" s="50"/>
      <c r="D106" s="48"/>
      <c r="E106" s="48"/>
      <c r="F106" s="45"/>
    </row>
    <row r="107" spans="1:7" ht="15.75">
      <c r="A107" s="30" t="s">
        <v>50</v>
      </c>
      <c r="B107" s="18">
        <v>2272</v>
      </c>
      <c r="C107" s="19">
        <f>C105</f>
        <v>43342</v>
      </c>
      <c r="D107" s="18"/>
      <c r="E107" s="18"/>
      <c r="F107" s="20">
        <f>38026+5316</f>
        <v>43342</v>
      </c>
    </row>
    <row r="108" spans="1:7">
      <c r="A108" s="58" t="s">
        <v>84</v>
      </c>
      <c r="B108" s="47">
        <v>2273</v>
      </c>
      <c r="C108" s="49">
        <f>88673+72273</f>
        <v>160946</v>
      </c>
      <c r="D108" s="47" t="s">
        <v>45</v>
      </c>
      <c r="E108" s="47" t="s">
        <v>25</v>
      </c>
      <c r="F108" s="44" t="s">
        <v>103</v>
      </c>
    </row>
    <row r="109" spans="1:7" ht="41.25" customHeight="1">
      <c r="A109" s="59"/>
      <c r="B109" s="48"/>
      <c r="C109" s="50"/>
      <c r="D109" s="48"/>
      <c r="E109" s="48"/>
      <c r="F109" s="45"/>
    </row>
    <row r="110" spans="1:7" ht="16.5" thickBot="1">
      <c r="A110" s="32" t="s">
        <v>50</v>
      </c>
      <c r="B110" s="28">
        <v>2273</v>
      </c>
      <c r="C110" s="33">
        <f>C108</f>
        <v>160946</v>
      </c>
      <c r="D110" s="28"/>
      <c r="E110" s="28"/>
      <c r="F110" s="29">
        <f>88673+72273</f>
        <v>160946</v>
      </c>
    </row>
    <row r="111" spans="1:7" ht="15.75">
      <c r="A111" s="23"/>
      <c r="B111" s="24"/>
      <c r="C111" s="25"/>
      <c r="D111" s="24"/>
      <c r="E111" s="24"/>
      <c r="F111" s="26"/>
    </row>
    <row r="112" spans="1:7" ht="40.5" customHeight="1"/>
    <row r="113" spans="1:5">
      <c r="A113" s="75" t="s">
        <v>68</v>
      </c>
      <c r="B113" s="75"/>
      <c r="C113" s="75"/>
      <c r="D113" s="75"/>
      <c r="E113" s="75"/>
    </row>
    <row r="114" spans="1:5" ht="45.75" customHeight="1"/>
    <row r="115" spans="1:5">
      <c r="A115" s="1" t="s">
        <v>66</v>
      </c>
      <c r="D115" t="s">
        <v>67</v>
      </c>
    </row>
    <row r="116" spans="1:5" ht="34.5" customHeight="1"/>
    <row r="118" spans="1:5" ht="38.25" customHeight="1"/>
    <row r="120" spans="1:5" ht="31.5" customHeight="1"/>
    <row r="122" spans="1:5" ht="36.75" customHeight="1"/>
    <row r="124" spans="1:5" ht="39.75" customHeight="1"/>
    <row r="126" spans="1:5" ht="18.75" customHeight="1"/>
    <row r="127" spans="1:5" ht="42.75" customHeight="1"/>
    <row r="129" ht="23.25" customHeight="1"/>
    <row r="130" ht="72.75" customHeight="1"/>
    <row r="133" ht="69.75" customHeight="1"/>
    <row r="136" ht="80.25" customHeight="1"/>
    <row r="138" ht="51" customHeight="1"/>
    <row r="140" ht="48" customHeight="1"/>
    <row r="142" ht="51" customHeight="1"/>
    <row r="143" ht="24" customHeight="1"/>
    <row r="144" ht="42" customHeight="1"/>
    <row r="146" ht="49.5" customHeight="1"/>
    <row r="148" ht="59.25" customHeight="1"/>
    <row r="150" ht="47.25" customHeight="1"/>
    <row r="152" ht="45.75" customHeight="1"/>
    <row r="154" ht="51.75" customHeight="1"/>
    <row r="155" ht="33" customHeight="1"/>
    <row r="156" ht="33" customHeight="1"/>
    <row r="158" ht="78.75" customHeight="1"/>
    <row r="160" ht="69" customHeight="1"/>
    <row r="162" spans="1:7" ht="55.5" customHeight="1"/>
    <row r="165" spans="1:7" ht="42.75" customHeight="1"/>
    <row r="170" spans="1:7" s="7" customFormat="1" ht="15.75">
      <c r="A170"/>
      <c r="B170"/>
      <c r="C170"/>
      <c r="D170"/>
      <c r="E170"/>
      <c r="F170"/>
      <c r="G170"/>
    </row>
    <row r="203" ht="41.25" customHeight="1"/>
    <row r="223" spans="1:7" s="7" customFormat="1" ht="15.75">
      <c r="A223"/>
      <c r="B223"/>
      <c r="C223"/>
      <c r="D223"/>
      <c r="E223"/>
      <c r="F223"/>
      <c r="G223"/>
    </row>
    <row r="232" ht="15" customHeight="1"/>
    <row r="233" ht="42" customHeight="1"/>
    <row r="234" ht="42" customHeight="1"/>
    <row r="237" ht="38.25" customHeight="1"/>
    <row r="239" ht="54.75" customHeight="1"/>
    <row r="273" spans="1:7" s="7" customFormat="1" ht="15.75">
      <c r="A273"/>
      <c r="B273"/>
      <c r="C273"/>
      <c r="D273"/>
      <c r="E273"/>
      <c r="F273"/>
      <c r="G273"/>
    </row>
    <row r="287" spans="1:7" ht="15" customHeight="1"/>
    <row r="288" spans="1:7" ht="30.75" customHeight="1"/>
    <row r="289" ht="30.75" customHeight="1"/>
    <row r="290" ht="30.75" customHeight="1"/>
    <row r="291" ht="25.5" customHeight="1"/>
    <row r="292" ht="30.75" customHeight="1"/>
    <row r="293" ht="15" customHeight="1"/>
    <row r="294" ht="41.25" customHeight="1"/>
    <row r="295" ht="15" customHeight="1"/>
    <row r="296" ht="30.75" customHeight="1"/>
    <row r="297" ht="15" customHeight="1"/>
    <row r="298" ht="30" customHeight="1"/>
    <row r="301" ht="85.5" customHeight="1"/>
    <row r="327" ht="15" customHeight="1"/>
    <row r="328" ht="50.25" customHeight="1"/>
    <row r="346" ht="24" customHeight="1"/>
    <row r="353" spans="1:7" s="7" customFormat="1" ht="15.75">
      <c r="A353"/>
      <c r="B353"/>
      <c r="C353"/>
      <c r="D353"/>
      <c r="E353"/>
      <c r="F353"/>
      <c r="G353"/>
    </row>
    <row r="361" spans="1:7" ht="15" customHeight="1"/>
    <row r="362" spans="1:7" ht="80.25" customHeight="1"/>
    <row r="380" ht="18" customHeight="1"/>
    <row r="397" spans="1:7" s="7" customFormat="1" ht="15.75">
      <c r="A397"/>
      <c r="B397"/>
      <c r="C397"/>
      <c r="D397"/>
      <c r="E397"/>
      <c r="F397"/>
      <c r="G397"/>
    </row>
    <row r="443" spans="1:7" s="7" customFormat="1" ht="15.75">
      <c r="A443"/>
      <c r="B443"/>
      <c r="C443"/>
      <c r="D443"/>
      <c r="E443"/>
      <c r="F443"/>
      <c r="G443"/>
    </row>
    <row r="588" ht="27" customHeight="1"/>
    <row r="1233" hidden="1"/>
    <row r="1234" hidden="1"/>
    <row r="1286" ht="30" customHeight="1"/>
    <row r="1385" ht="44.25" customHeight="1"/>
    <row r="1389" hidden="1"/>
    <row r="1390" hidden="1"/>
    <row r="1391" hidden="1"/>
    <row r="1392" hidden="1"/>
    <row r="1393" hidden="1"/>
    <row r="1394" hidden="1"/>
    <row r="1539" ht="30" customHeight="1"/>
  </sheetData>
  <mergeCells count="242">
    <mergeCell ref="C102:C103"/>
    <mergeCell ref="A100:A101"/>
    <mergeCell ref="B100:B101"/>
    <mergeCell ref="C100:C101"/>
    <mergeCell ref="D102:D103"/>
    <mergeCell ref="A113:E113"/>
    <mergeCell ref="B108:B109"/>
    <mergeCell ref="C108:C109"/>
    <mergeCell ref="D108:D109"/>
    <mergeCell ref="E108:E109"/>
    <mergeCell ref="D100:D101"/>
    <mergeCell ref="A105:A106"/>
    <mergeCell ref="B105:B106"/>
    <mergeCell ref="C105:C106"/>
    <mergeCell ref="D105:D106"/>
    <mergeCell ref="E49:E50"/>
    <mergeCell ref="E105:E106"/>
    <mergeCell ref="A51:A52"/>
    <mergeCell ref="A102:A103"/>
    <mergeCell ref="B102:B103"/>
    <mergeCell ref="D51:D52"/>
    <mergeCell ref="D96:D97"/>
    <mergeCell ref="A84:A85"/>
    <mergeCell ref="C86:C87"/>
    <mergeCell ref="D86:D87"/>
    <mergeCell ref="A80:A81"/>
    <mergeCell ref="A78:A79"/>
    <mergeCell ref="B78:B79"/>
    <mergeCell ref="C78:C79"/>
    <mergeCell ref="F105:F106"/>
    <mergeCell ref="A108:A109"/>
    <mergeCell ref="B80:B81"/>
    <mergeCell ref="C80:C81"/>
    <mergeCell ref="D80:D81"/>
    <mergeCell ref="E80:E81"/>
    <mergeCell ref="A98:A99"/>
    <mergeCell ref="B98:B99"/>
    <mergeCell ref="F108:F109"/>
    <mergeCell ref="E94:E95"/>
    <mergeCell ref="F94:F95"/>
    <mergeCell ref="A96:A97"/>
    <mergeCell ref="B96:B97"/>
    <mergeCell ref="C96:C97"/>
    <mergeCell ref="F96:F97"/>
    <mergeCell ref="A94:A95"/>
    <mergeCell ref="B94:B95"/>
    <mergeCell ref="C94:C95"/>
    <mergeCell ref="D94:D95"/>
    <mergeCell ref="E96:E97"/>
    <mergeCell ref="E102:E103"/>
    <mergeCell ref="F102:F103"/>
    <mergeCell ref="B84:B85"/>
    <mergeCell ref="C98:C99"/>
    <mergeCell ref="D98:D99"/>
    <mergeCell ref="E100:E101"/>
    <mergeCell ref="F100:F101"/>
    <mergeCell ref="E98:E99"/>
    <mergeCell ref="F98:F99"/>
    <mergeCell ref="F92:F93"/>
    <mergeCell ref="B51:B52"/>
    <mergeCell ref="C51:C52"/>
    <mergeCell ref="A49:A50"/>
    <mergeCell ref="B49:B50"/>
    <mergeCell ref="C49:C50"/>
    <mergeCell ref="A35:A36"/>
    <mergeCell ref="A47:A48"/>
    <mergeCell ref="B47:B48"/>
    <mergeCell ref="A92:A93"/>
    <mergeCell ref="B92:B93"/>
    <mergeCell ref="C92:C93"/>
    <mergeCell ref="D92:D93"/>
    <mergeCell ref="E92:E93"/>
    <mergeCell ref="A90:A91"/>
    <mergeCell ref="B90:B91"/>
    <mergeCell ref="C90:C91"/>
    <mergeCell ref="D90:D91"/>
    <mergeCell ref="E88:E89"/>
    <mergeCell ref="F88:F89"/>
    <mergeCell ref="A86:A87"/>
    <mergeCell ref="B86:B87"/>
    <mergeCell ref="E86:E87"/>
    <mergeCell ref="F86:F87"/>
    <mergeCell ref="A88:A89"/>
    <mergeCell ref="B88:B89"/>
    <mergeCell ref="C88:C89"/>
    <mergeCell ref="D88:D89"/>
    <mergeCell ref="E90:E91"/>
    <mergeCell ref="F90:F91"/>
    <mergeCell ref="A76:A77"/>
    <mergeCell ref="B76:B77"/>
    <mergeCell ref="C76:C77"/>
    <mergeCell ref="E84:E85"/>
    <mergeCell ref="F84:F85"/>
    <mergeCell ref="D78:D79"/>
    <mergeCell ref="C82:C83"/>
    <mergeCell ref="D82:D83"/>
    <mergeCell ref="D76:D77"/>
    <mergeCell ref="E82:E83"/>
    <mergeCell ref="F82:F83"/>
    <mergeCell ref="A82:A83"/>
    <mergeCell ref="B82:B83"/>
    <mergeCell ref="F80:F81"/>
    <mergeCell ref="E76:E77"/>
    <mergeCell ref="F76:F77"/>
    <mergeCell ref="E78:E79"/>
    <mergeCell ref="F78:F79"/>
    <mergeCell ref="C84:C85"/>
    <mergeCell ref="D84:D85"/>
    <mergeCell ref="A66:A67"/>
    <mergeCell ref="B66:B67"/>
    <mergeCell ref="C66:C67"/>
    <mergeCell ref="D66:D67"/>
    <mergeCell ref="D74:D75"/>
    <mergeCell ref="C74:C75"/>
    <mergeCell ref="C68:C69"/>
    <mergeCell ref="D68:D69"/>
    <mergeCell ref="E74:E75"/>
    <mergeCell ref="F74:F75"/>
    <mergeCell ref="A72:A73"/>
    <mergeCell ref="B72:B73"/>
    <mergeCell ref="C72:C73"/>
    <mergeCell ref="D72:D73"/>
    <mergeCell ref="E72:E73"/>
    <mergeCell ref="F72:F73"/>
    <mergeCell ref="A74:A75"/>
    <mergeCell ref="B74:B75"/>
    <mergeCell ref="A70:A71"/>
    <mergeCell ref="B70:B71"/>
    <mergeCell ref="C70:C71"/>
    <mergeCell ref="D70:D71"/>
    <mergeCell ref="E60:E61"/>
    <mergeCell ref="F60:F61"/>
    <mergeCell ref="A60:A61"/>
    <mergeCell ref="B60:B61"/>
    <mergeCell ref="E70:E71"/>
    <mergeCell ref="F70:F71"/>
    <mergeCell ref="E63:E64"/>
    <mergeCell ref="F63:F64"/>
    <mergeCell ref="E66:E67"/>
    <mergeCell ref="F66:F67"/>
    <mergeCell ref="E68:E69"/>
    <mergeCell ref="F68:F69"/>
    <mergeCell ref="A68:A69"/>
    <mergeCell ref="B68:B69"/>
    <mergeCell ref="C60:C61"/>
    <mergeCell ref="D60:D61"/>
    <mergeCell ref="C63:C64"/>
    <mergeCell ref="D63:D64"/>
    <mergeCell ref="A53:A54"/>
    <mergeCell ref="B53:B54"/>
    <mergeCell ref="A63:A64"/>
    <mergeCell ref="B63:B64"/>
    <mergeCell ref="A55:A56"/>
    <mergeCell ref="B55:B56"/>
    <mergeCell ref="A57:A58"/>
    <mergeCell ref="B57:B58"/>
    <mergeCell ref="C57:C58"/>
    <mergeCell ref="D57:D58"/>
    <mergeCell ref="E55:E56"/>
    <mergeCell ref="F55:F56"/>
    <mergeCell ref="C55:C56"/>
    <mergeCell ref="D55:D56"/>
    <mergeCell ref="E57:E58"/>
    <mergeCell ref="F57:F58"/>
    <mergeCell ref="F51:F52"/>
    <mergeCell ref="E47:E48"/>
    <mergeCell ref="F47:F48"/>
    <mergeCell ref="F49:F50"/>
    <mergeCell ref="C53:C54"/>
    <mergeCell ref="D53:D54"/>
    <mergeCell ref="E53:E54"/>
    <mergeCell ref="F53:F54"/>
    <mergeCell ref="E51:E52"/>
    <mergeCell ref="D49:D50"/>
    <mergeCell ref="E25:E26"/>
    <mergeCell ref="F25:F26"/>
    <mergeCell ref="A27:A28"/>
    <mergeCell ref="B27:B28"/>
    <mergeCell ref="E45:E46"/>
    <mergeCell ref="F45:F46"/>
    <mergeCell ref="A29:A30"/>
    <mergeCell ref="B29:B30"/>
    <mergeCell ref="F29:F30"/>
    <mergeCell ref="A45:A46"/>
    <mergeCell ref="B45:B46"/>
    <mergeCell ref="C45:C46"/>
    <mergeCell ref="D45:D46"/>
    <mergeCell ref="D33:D34"/>
    <mergeCell ref="C39:C40"/>
    <mergeCell ref="D39:D40"/>
    <mergeCell ref="E35:E36"/>
    <mergeCell ref="F35:F36"/>
    <mergeCell ref="C47:C48"/>
    <mergeCell ref="D47:D48"/>
    <mergeCell ref="D27:D28"/>
    <mergeCell ref="E27:E28"/>
    <mergeCell ref="E43:E44"/>
    <mergeCell ref="E41:E42"/>
    <mergeCell ref="C33:C34"/>
    <mergeCell ref="D29:D30"/>
    <mergeCell ref="D25:D26"/>
    <mergeCell ref="E31:E32"/>
    <mergeCell ref="A43:A44"/>
    <mergeCell ref="B43:B44"/>
    <mergeCell ref="C43:C44"/>
    <mergeCell ref="D43:D44"/>
    <mergeCell ref="E29:E30"/>
    <mergeCell ref="A33:A34"/>
    <mergeCell ref="B33:B34"/>
    <mergeCell ref="A25:A26"/>
    <mergeCell ref="A31:A32"/>
    <mergeCell ref="B31:B32"/>
    <mergeCell ref="C31:C32"/>
    <mergeCell ref="D31:D32"/>
    <mergeCell ref="E33:E34"/>
    <mergeCell ref="C29:C30"/>
    <mergeCell ref="F27:F28"/>
    <mergeCell ref="F43:F44"/>
    <mergeCell ref="B11:D11"/>
    <mergeCell ref="B25:B26"/>
    <mergeCell ref="C25:C26"/>
    <mergeCell ref="F33:F34"/>
    <mergeCell ref="B35:B36"/>
    <mergeCell ref="C35:C36"/>
    <mergeCell ref="D35:D36"/>
    <mergeCell ref="C27:C28"/>
    <mergeCell ref="B39:B40"/>
    <mergeCell ref="F41:F42"/>
    <mergeCell ref="E37:E38"/>
    <mergeCell ref="F37:F38"/>
    <mergeCell ref="E39:E40"/>
    <mergeCell ref="F31:F32"/>
    <mergeCell ref="A41:A42"/>
    <mergeCell ref="B41:B42"/>
    <mergeCell ref="C41:C42"/>
    <mergeCell ref="D41:D42"/>
    <mergeCell ref="F39:F40"/>
    <mergeCell ref="A37:A38"/>
    <mergeCell ref="B37:B38"/>
    <mergeCell ref="C37:C38"/>
    <mergeCell ref="D37:D38"/>
    <mergeCell ref="A39:A40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2016-06-24T10:51:59Z</cp:lastPrinted>
  <dcterms:created xsi:type="dcterms:W3CDTF">2012-01-24T09:34:22Z</dcterms:created>
  <dcterms:modified xsi:type="dcterms:W3CDTF">2016-06-24T10:53:15Z</dcterms:modified>
</cp:coreProperties>
</file>